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<sst xmlns="http://schemas.openxmlformats.org/spreadsheetml/2006/main" count="101" uniqueCount="54">
  <si>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</si>
  <si>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</si>
  <si>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</si>
  <si>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</si>
  <si>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</si>
  <si>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</si>
  <si>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</si>
  <si>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</si>
  <si>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</si>
  <si>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</si>
  <si>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</si>
  <si>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</si>
  <si>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</si>
  <si>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</si>
  <si>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</si>
  <si>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</si>
  <si>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</si>
  <si>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</si>
  <si>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</si>
  <si>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</si>
  <si>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</si>
  <si>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</si>
  <si>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</si>
  <si>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</si>
  <si>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</si>
  <si>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</si>
  <si>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</si>
  <si>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</si>
  <si>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</si>
  <si>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</si>
  <si>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</si>
  <si>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</si>
  <si>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</si>
  <si>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</si>
  <si>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</si>
  <si>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</si>
  <si>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</si>
  <si>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</si>
  <si>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</si>
  <si>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</si>
  <si>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</si>
  <si>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</si>
  <si>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</si>
  <si>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</si>
  <si>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</si>
  <si>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</si>
  <si>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</si>
  <si>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</si>
  <si>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</si>
  <si>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</si>
  <si>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</si>
  <si>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9/56, 9/57, 9/58, 9/59, 9/60</t>
  </si>
  <si>
    <t>Розрахунок тарифів по вул. Попова 9/55,</t>
  </si>
  <si>
    <t>6.1. Вартість електроенергії, послуга з розподілу електроенергії(1223кВт)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</si>
</sst>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51">
      <selection activeCell="I64" sqref="I64"/>
    </sheetView>
  </sheetViews>
  <sheetFormatPr defaultColWidth="9.00390625" defaultRowHeight="12.75"/>
  <cols>
    <col min="1" max="1" width="9.125" style="0" hidden="1" customWidth="1"/>
    <col min="3" max="3" width="6.00390625" style="0" customWidth="1"/>
    <col min="5" max="5" width="4.75390625" style="0" customWidth="1"/>
    <col min="7" max="7" width="6.25390625" style="0" customWidth="1"/>
    <col min="8" max="8" width="19.25390625" style="0" customWidth="1"/>
    <col min="9" max="9" width="8.875" style="0" customWidth="1"/>
    <col min="10" max="10" width="5.875" style="0" customWidth="1"/>
  </cols>
  <sheetData>
    <row r="1" ht="12.75" hidden="1">
      <c r="B1">
        <v>4173</v>
      </c>
    </row>
    <row r="2" ht="20.25">
      <c r="B2" s="4" t="s">
        <v>52</v>
      </c>
    </row>
    <row r="3" ht="20.25">
      <c r="B3" s="4" t="s">
        <v>51</v>
      </c>
    </row>
    <row r="4" spans="2:10" ht="12.75">
      <c r="B4" t="s">
        <v>1</v>
      </c>
      <c r="D4">
        <v>14084.3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903.62</v>
      </c>
      <c r="E5" t="s">
        <v>8</v>
      </c>
      <c r="F5" t="s">
        <v>4</v>
      </c>
      <c r="I5">
        <v>1927.2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5621.9</v>
      </c>
      <c r="J6" t="s">
        <v>8</v>
      </c>
    </row>
    <row r="7" spans="6:10" ht="12.75">
      <c r="F7" t="s">
        <v>6</v>
      </c>
      <c r="I7">
        <v>0.3</v>
      </c>
      <c r="J7" t="s">
        <v>9</v>
      </c>
    </row>
    <row r="8" spans="6:10" ht="12.75">
      <c r="F8" t="s">
        <v>7</v>
      </c>
      <c r="I8">
        <v>2.5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10432.5</v>
      </c>
      <c r="J11" s="1" t="s">
        <v>16</v>
      </c>
    </row>
    <row r="12" spans="2:10" ht="12.75">
      <c r="B12" t="s">
        <v>11</v>
      </c>
      <c r="I12" s="1">
        <f>I11*22%</f>
        <v>2295.15</v>
      </c>
      <c r="J12" s="1" t="s">
        <v>16</v>
      </c>
    </row>
    <row r="13" spans="2:10" ht="12.75">
      <c r="B13" t="s">
        <v>12</v>
      </c>
      <c r="I13">
        <v>366.77</v>
      </c>
      <c r="J13" s="1" t="s">
        <v>16</v>
      </c>
    </row>
    <row r="14" spans="2:10" ht="12.75">
      <c r="B14" t="s">
        <v>13</v>
      </c>
      <c r="I14" s="1">
        <f>(I11+I12+I13)*56%</f>
        <v>7332.8752</v>
      </c>
      <c r="J14" s="1" t="s">
        <v>16</v>
      </c>
    </row>
    <row r="16" spans="2:9" ht="12.75">
      <c r="B16" s="1">
        <f>I11+I12+I13+I14</f>
        <v>20427.2952</v>
      </c>
      <c r="C16" t="s">
        <v>34</v>
      </c>
      <c r="D16" s="1">
        <f>D4</f>
        <v>14084.3</v>
      </c>
      <c r="E16" t="s">
        <v>35</v>
      </c>
      <c r="F16">
        <f>B16/D4</f>
        <v>1.4503592794814084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1251.8999999999999</v>
      </c>
      <c r="J20" s="1" t="s">
        <v>16</v>
      </c>
    </row>
    <row r="21" spans="2:10" ht="12.75">
      <c r="B21" t="s">
        <v>20</v>
      </c>
      <c r="I21" s="1">
        <f>I20*22%</f>
        <v>275.41799999999995</v>
      </c>
      <c r="J21" s="1" t="s">
        <v>16</v>
      </c>
    </row>
    <row r="22" spans="2:10" ht="12.75">
      <c r="B22" t="s">
        <v>21</v>
      </c>
      <c r="I22">
        <v>46.91</v>
      </c>
      <c r="J22" s="1" t="s">
        <v>16</v>
      </c>
    </row>
    <row r="23" spans="2:10" ht="12.75">
      <c r="B23" t="s">
        <v>22</v>
      </c>
      <c r="I23" s="1">
        <f>(I20+I21+I22)*56%</f>
        <v>881.56768</v>
      </c>
      <c r="J23" s="1" t="s">
        <v>16</v>
      </c>
    </row>
    <row r="25" spans="2:9" ht="12.75">
      <c r="B25" s="1">
        <f>SUM(I20:I23)</f>
        <v>2455.7956799999997</v>
      </c>
      <c r="C25" t="s">
        <v>34</v>
      </c>
      <c r="D25" s="1">
        <f>D4</f>
        <v>14084.3</v>
      </c>
      <c r="E25" t="s">
        <v>35</v>
      </c>
      <c r="F25">
        <f>B25/D4</f>
        <v>0.17436405643162953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4240.8</v>
      </c>
      <c r="J30" s="1" t="s">
        <v>16</v>
      </c>
    </row>
    <row r="31" spans="2:10" ht="12.75">
      <c r="B31" t="s">
        <v>24</v>
      </c>
      <c r="I31" s="1">
        <f>I30*22%</f>
        <v>932.976</v>
      </c>
      <c r="J31" s="1" t="s">
        <v>16</v>
      </c>
    </row>
    <row r="32" spans="2:10" ht="12.75">
      <c r="B32" t="s">
        <v>25</v>
      </c>
      <c r="I32" s="3">
        <v>856.82</v>
      </c>
      <c r="J32" s="1" t="s">
        <v>16</v>
      </c>
    </row>
    <row r="33" spans="2:10" ht="12.75">
      <c r="B33" t="s">
        <v>26</v>
      </c>
      <c r="I33" s="1">
        <f>(I30+I31+I32)*56%</f>
        <v>3377.13376</v>
      </c>
      <c r="J33" s="1" t="s">
        <v>16</v>
      </c>
    </row>
    <row r="35" spans="2:9" ht="12.75">
      <c r="B35" s="1">
        <f>SUM(I30:I33)</f>
        <v>9407.72976</v>
      </c>
      <c r="C35" t="s">
        <v>14</v>
      </c>
      <c r="D35">
        <f>D4</f>
        <v>14084.3</v>
      </c>
      <c r="E35" t="s">
        <v>15</v>
      </c>
      <c r="F35">
        <f>B35/D35</f>
        <v>0.6679586319518898</v>
      </c>
      <c r="G35" s="1" t="s">
        <v>16</v>
      </c>
      <c r="I35" s="1"/>
    </row>
    <row r="38" ht="12.75">
      <c r="B38" t="s">
        <v>40</v>
      </c>
    </row>
    <row r="39" spans="2:10" ht="12.75">
      <c r="B39" t="s">
        <v>41</v>
      </c>
      <c r="I39" s="8">
        <f>0.05298*D44</f>
        <v>746.186214</v>
      </c>
      <c r="J39" s="1" t="s">
        <v>16</v>
      </c>
    </row>
    <row r="40" spans="2:10" ht="12.75">
      <c r="B40" t="s">
        <v>42</v>
      </c>
      <c r="I40" s="8">
        <f>I39*22%</f>
        <v>164.16096707999998</v>
      </c>
      <c r="J40" s="1" t="s">
        <v>16</v>
      </c>
    </row>
    <row r="41" spans="2:10" ht="12.75">
      <c r="B41" t="s">
        <v>43</v>
      </c>
      <c r="I41" s="7">
        <v>266.84</v>
      </c>
      <c r="J41" s="1" t="s">
        <v>16</v>
      </c>
    </row>
    <row r="42" spans="2:10" ht="12.75">
      <c r="B42" t="s">
        <v>44</v>
      </c>
      <c r="I42" s="8">
        <f>(I39+I40+I41)*56%</f>
        <v>659.2248214048</v>
      </c>
      <c r="J42" s="1" t="s">
        <v>16</v>
      </c>
    </row>
    <row r="44" spans="2:9" ht="12.75">
      <c r="B44" s="7">
        <f>SUM(I39:I42)</f>
        <v>1836.4120024847998</v>
      </c>
      <c r="C44" t="s">
        <v>14</v>
      </c>
      <c r="D44">
        <f>D4</f>
        <v>14084.3</v>
      </c>
      <c r="E44" t="s">
        <v>15</v>
      </c>
      <c r="F44" s="7">
        <f>B44/D44</f>
        <v>0.13038716886780316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8">
        <f>0.73116*D54</f>
        <v>10297.876788</v>
      </c>
      <c r="J49" s="1" t="s">
        <v>16</v>
      </c>
    </row>
    <row r="50" spans="2:10" ht="12.75">
      <c r="B50" t="s">
        <v>28</v>
      </c>
      <c r="I50" s="8">
        <f>I49*22%</f>
        <v>2265.53289336</v>
      </c>
      <c r="J50" s="1" t="s">
        <v>16</v>
      </c>
    </row>
    <row r="51" spans="2:10" ht="12.75">
      <c r="B51" t="s">
        <v>29</v>
      </c>
      <c r="I51" s="8">
        <v>1463.81</v>
      </c>
      <c r="J51" s="1" t="s">
        <v>16</v>
      </c>
    </row>
    <row r="52" spans="2:10" ht="12.75">
      <c r="B52" t="s">
        <v>30</v>
      </c>
      <c r="I52" s="8">
        <f>(I49+I50+I51)*56%</f>
        <v>7855.2430215616</v>
      </c>
      <c r="J52" s="1" t="s">
        <v>16</v>
      </c>
    </row>
    <row r="54" spans="2:9" ht="12.75">
      <c r="B54" s="8">
        <f>SUM(I49:I52)</f>
        <v>21882.4627029216</v>
      </c>
      <c r="C54" t="s">
        <v>14</v>
      </c>
      <c r="D54">
        <f>D4</f>
        <v>14084.3</v>
      </c>
      <c r="E54" t="s">
        <v>15</v>
      </c>
      <c r="F54" s="7">
        <f>B54/D54</f>
        <v>1.553677690969491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53</v>
      </c>
      <c r="I59" s="8">
        <f>1223*1.4</f>
        <v>1712.1999999999998</v>
      </c>
      <c r="J59" s="1" t="s">
        <v>16</v>
      </c>
    </row>
    <row r="60" spans="2:10" ht="12.75">
      <c r="B60" t="s">
        <v>47</v>
      </c>
      <c r="I60" s="8">
        <f>0.09136*D65</f>
        <v>1286.741648</v>
      </c>
      <c r="J60" s="1" t="s">
        <v>16</v>
      </c>
    </row>
    <row r="61" spans="2:10" ht="12.75">
      <c r="B61" t="s">
        <v>48</v>
      </c>
      <c r="I61" s="8">
        <f>I60*22%</f>
        <v>283.08316256</v>
      </c>
      <c r="J61" s="1" t="s">
        <v>16</v>
      </c>
    </row>
    <row r="62" spans="2:10" ht="12.75">
      <c r="B62" t="s">
        <v>49</v>
      </c>
      <c r="I62" s="8">
        <v>73.52</v>
      </c>
      <c r="J62" s="1" t="s">
        <v>16</v>
      </c>
    </row>
    <row r="63" spans="2:10" ht="12.75">
      <c r="B63" t="s">
        <v>50</v>
      </c>
      <c r="I63" s="8">
        <f>(I60+I61)*20%</f>
        <v>313.964962112</v>
      </c>
      <c r="J63" s="1" t="s">
        <v>16</v>
      </c>
    </row>
    <row r="65" spans="2:9" ht="12.75">
      <c r="B65" s="8">
        <f>SUM(I59:I63)</f>
        <v>3669.509772672</v>
      </c>
      <c r="C65" s="7" t="s">
        <v>14</v>
      </c>
      <c r="D65" s="7">
        <f>D4</f>
        <v>14084.3</v>
      </c>
      <c r="E65" s="7" t="s">
        <v>15</v>
      </c>
      <c r="F65" s="7">
        <f>B65/D65</f>
        <v>0.26053902378336163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4.237285851485583</v>
      </c>
      <c r="E67" s="1" t="s">
        <v>16</v>
      </c>
      <c r="F67" s="1"/>
    </row>
    <row r="68" spans="2:6" ht="12.75">
      <c r="B68" t="s">
        <v>32</v>
      </c>
      <c r="D68" s="5">
        <f>D67*20%</f>
        <v>0.8474571702971168</v>
      </c>
      <c r="E68" s="1" t="s">
        <v>16</v>
      </c>
      <c r="F68" s="1"/>
    </row>
    <row r="69" spans="2:6" ht="12.75">
      <c r="B69" t="s">
        <v>33</v>
      </c>
      <c r="D69" s="6">
        <f>SUM(D67:D68)</f>
        <v>5.0847430217827</v>
      </c>
      <c r="E69" s="1" t="s">
        <v>16</v>
      </c>
      <c r="F69" s="1"/>
    </row>
    <row r="70" ht="12.75">
      <c r="I7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2018-12-11T09:44:23Z</cp:lastPrinted>
  <dcterms:created xsi:type="dcterms:W3CDTF">2018-12-10T17:52:52Z</dcterms:created>
  <dcterms:modified xsi:type="dcterms:W3CDTF">2019-01-14T13:09:05Z</dcterms:modified>
  <cp:category/>
  <cp:version/>
  <cp:contentType/>
  <cp:contentStatus/>
</cp:coreProperties>
</file>